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deo de cuotas patronales\"/>
    </mc:Choice>
  </mc:AlternateContent>
  <xr:revisionPtr revIDLastSave="0" documentId="8_{07FDCED2-A18C-466C-8B9E-DE8E05D712D0}" xr6:coauthVersionLast="36" xr6:coauthVersionMax="36" xr10:uidLastSave="{00000000-0000-0000-0000-000000000000}"/>
  <bookViews>
    <workbookView xWindow="-105" yWindow="-105" windowWidth="23250" windowHeight="12570" xr2:uid="{2AD6A939-3092-4898-B707-4F0163FDA89B}"/>
  </bookViews>
  <sheets>
    <sheet name="ContadorCont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G21" i="1" l="1"/>
  <c r="G20" i="1"/>
  <c r="G19" i="1"/>
  <c r="G18" i="1"/>
  <c r="G17" i="1"/>
  <c r="G16" i="1"/>
  <c r="G15" i="1"/>
  <c r="G12" i="1"/>
  <c r="E8" i="1"/>
  <c r="E7" i="1"/>
  <c r="J4" i="1"/>
  <c r="G14" i="1" l="1"/>
  <c r="G22" i="1" l="1"/>
</calcChain>
</file>

<file path=xl/sharedStrings.xml><?xml version="1.0" encoding="utf-8"?>
<sst xmlns="http://schemas.openxmlformats.org/spreadsheetml/2006/main" count="54" uniqueCount="38">
  <si>
    <t>CONTADOR CONTADO</t>
  </si>
  <si>
    <t>Calculo Cuotas IMSS Patronales</t>
  </si>
  <si>
    <t>Días laborados</t>
  </si>
  <si>
    <t>UMA</t>
  </si>
  <si>
    <t>SD</t>
  </si>
  <si>
    <t>SBC</t>
  </si>
  <si>
    <t>Prima de Riesgo</t>
  </si>
  <si>
    <t>3 VECES UMA</t>
  </si>
  <si>
    <t>CLASE DE RIESGO</t>
  </si>
  <si>
    <t>Seguro</t>
  </si>
  <si>
    <t>Prestaciones</t>
  </si>
  <si>
    <t>Cuotas</t>
  </si>
  <si>
    <t>Base salarial</t>
  </si>
  <si>
    <t>Importe</t>
  </si>
  <si>
    <t>Patrón</t>
  </si>
  <si>
    <t>Riesgos de Trabajo</t>
  </si>
  <si>
    <t>En especie y dinero</t>
  </si>
  <si>
    <t>Conforme con su siniestralidad laboral</t>
  </si>
  <si>
    <t>Salario base de cotización (SBC)</t>
  </si>
  <si>
    <t>Se calcula multiplicando el SBC por los dias laborados (de cálculo), y el resultado se multiplica por el % de cuota</t>
  </si>
  <si>
    <t>Enfermedades y Maternidad</t>
  </si>
  <si>
    <t>En especie</t>
  </si>
  <si>
    <r>
      <t xml:space="preserve">Cuota fija por cada trabajador hasta por tres </t>
    </r>
    <r>
      <rPr>
        <sz val="11"/>
        <color rgb="FFFF0000"/>
        <rFont val="Calibri"/>
        <family val="2"/>
        <scheme val="minor"/>
      </rPr>
      <t>SMG</t>
    </r>
    <r>
      <rPr>
        <sz val="11"/>
        <color theme="1"/>
        <rFont val="Calibri"/>
        <family val="2"/>
        <scheme val="minor"/>
      </rPr>
      <t>VDF (UMA)</t>
    </r>
  </si>
  <si>
    <r>
      <rPr>
        <sz val="11"/>
        <color rgb="FFFF0000"/>
        <rFont val="Calibri"/>
        <family val="2"/>
        <scheme val="minor"/>
      </rPr>
      <t>SMG</t>
    </r>
    <r>
      <rPr>
        <sz val="11"/>
        <color theme="1"/>
        <rFont val="Calibri"/>
        <family val="2"/>
        <scheme val="minor"/>
      </rPr>
      <t>VDF (UMA)</t>
    </r>
  </si>
  <si>
    <t>Se calcula multiplicando la UMA por los dias laborados (de cálculo), y el resultado se multiplica por el % de cuota</t>
  </si>
  <si>
    <r>
      <t>Cuota adicional por la diferencia del SBC y de tres V</t>
    </r>
    <r>
      <rPr>
        <sz val="11"/>
        <color rgb="FFFF0000"/>
        <rFont val="Calibri"/>
        <family val="2"/>
        <scheme val="minor"/>
      </rPr>
      <t>SMG</t>
    </r>
    <r>
      <rPr>
        <sz val="11"/>
        <color theme="1"/>
        <rFont val="Calibri"/>
        <family val="2"/>
        <scheme val="minor"/>
      </rPr>
      <t>VDF (UMA)</t>
    </r>
  </si>
  <si>
    <t>SBC vs 3 UMA</t>
  </si>
  <si>
    <t>Para el calculo debemos primero ver si el SBC es mayor a 3 veces la uma, entonces se le disminuira al sbc 3 veces la uma la diferencia se multiplicara por los dias laborados (de cálculo), y el resultado se multiplica por el % de cuota</t>
  </si>
  <si>
    <t>Gastos médicos para pensionados y beneficiarios</t>
  </si>
  <si>
    <t>En dinero</t>
  </si>
  <si>
    <t>Invalidez y Vida</t>
  </si>
  <si>
    <t>Guarderías y Prestaciones Sociales</t>
  </si>
  <si>
    <t>Retiro, Cesantía en Edad Avanzada y Vejez (CV)</t>
  </si>
  <si>
    <t>Retiro</t>
  </si>
  <si>
    <t>CV</t>
  </si>
  <si>
    <t>INFONAVIT</t>
  </si>
  <si>
    <t>TOTAL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</si>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</sst>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%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11A99E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/>
      <diagonal/>
    </border>
    <border>
      <left style="thick">
        <color rgb="FF00B0F0"/>
      </left>
      <right style="thin">
        <color rgb="FF00B0F0"/>
      </right>
      <top/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/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43" fontId="0" fillId="0" borderId="3" xfId="1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165" fontId="0" fillId="0" borderId="13" xfId="2" applyNumberFormat="1" applyFont="1" applyBorder="1" applyAlignment="1" applyProtection="1">
      <alignment horizontal="center" vertical="center"/>
      <protection hidden="1"/>
    </xf>
    <xf numFmtId="165" fontId="0" fillId="0" borderId="13" xfId="2" applyNumberFormat="1" applyFont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center" wrapText="1"/>
      <protection hidden="1"/>
    </xf>
    <xf numFmtId="165" fontId="0" fillId="4" borderId="13" xfId="2" applyNumberFormat="1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left" vertical="top" wrapText="1"/>
      <protection hidden="1"/>
    </xf>
    <xf numFmtId="0" fontId="0" fillId="4" borderId="17" xfId="0" applyFill="1" applyBorder="1" applyAlignment="1" applyProtection="1">
      <alignment vertical="top" wrapText="1"/>
      <protection hidden="1"/>
    </xf>
    <xf numFmtId="0" fontId="0" fillId="4" borderId="18" xfId="0" applyFill="1" applyBorder="1" applyAlignment="1" applyProtection="1">
      <alignment horizontal="left" vertical="center" wrapText="1"/>
      <protection hidden="1"/>
    </xf>
    <xf numFmtId="165" fontId="0" fillId="4" borderId="18" xfId="2" applyNumberFormat="1" applyFont="1" applyFill="1" applyBorder="1" applyAlignment="1" applyProtection="1">
      <alignment horizontal="center" vertical="center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20" xfId="0" applyBorder="1" applyAlignment="1" applyProtection="1">
      <alignment horizontal="center" vertical="top" wrapText="1"/>
      <protection hidden="1"/>
    </xf>
    <xf numFmtId="43" fontId="7" fillId="0" borderId="21" xfId="1" applyFont="1" applyBorder="1" applyAlignment="1" applyProtection="1">
      <alignment vertical="top"/>
      <protection hidden="1"/>
    </xf>
    <xf numFmtId="43" fontId="7" fillId="0" borderId="8" xfId="1" applyFont="1" applyBorder="1" applyProtection="1">
      <protection hidden="1"/>
    </xf>
    <xf numFmtId="0" fontId="3" fillId="0" borderId="2" xfId="0" applyFont="1" applyBorder="1" applyProtection="1">
      <protection locked="0" hidden="1"/>
    </xf>
    <xf numFmtId="43" fontId="0" fillId="2" borderId="0" xfId="1" applyFont="1" applyFill="1" applyProtection="1">
      <protection locked="0" hidden="1"/>
    </xf>
    <xf numFmtId="164" fontId="3" fillId="0" borderId="7" xfId="2" applyNumberFormat="1" applyFont="1" applyBorder="1" applyAlignment="1" applyProtection="1">
      <alignment wrapText="1"/>
      <protection locked="0" hidden="1"/>
    </xf>
    <xf numFmtId="43" fontId="0" fillId="0" borderId="5" xfId="1" applyFont="1" applyBorder="1" applyProtection="1">
      <protection locked="0" hidden="1"/>
    </xf>
    <xf numFmtId="43" fontId="7" fillId="0" borderId="14" xfId="1" applyFont="1" applyBorder="1" applyAlignment="1" applyProtection="1">
      <alignment horizontal="center" vertical="center" wrapText="1"/>
    </xf>
    <xf numFmtId="43" fontId="7" fillId="4" borderId="14" xfId="1" applyFont="1" applyFill="1" applyBorder="1" applyAlignment="1" applyProtection="1">
      <alignment horizontal="center" vertical="center" wrapText="1"/>
    </xf>
    <xf numFmtId="43" fontId="7" fillId="4" borderId="19" xfId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184A-E165-46EF-8979-B4691CA9F9C9}">
  <dimension ref="B2:J23"/>
  <sheetViews>
    <sheetView tabSelected="1" zoomScale="90" zoomScaleNormal="90" workbookViewId="0">
      <selection activeCell="G22" sqref="G22"/>
    </sheetView>
  </sheetViews>
  <sheetFormatPr baseColWidth="10" defaultRowHeight="15" x14ac:dyDescent="0.25"/>
  <cols>
    <col min="1" max="1" width="3.140625" style="3" customWidth="1"/>
    <col min="2" max="2" width="30.140625" style="2" customWidth="1"/>
    <col min="3" max="3" width="19.85546875" style="2" customWidth="1"/>
    <col min="4" max="4" width="21" style="2" customWidth="1"/>
    <col min="5" max="5" width="14.5703125" style="3" customWidth="1"/>
    <col min="6" max="6" width="13.28515625" style="4" customWidth="1"/>
    <col min="7" max="16384" width="11.42578125" style="3"/>
  </cols>
  <sheetData>
    <row r="2" spans="2:10" ht="21" x14ac:dyDescent="0.35">
      <c r="B2" s="1" t="s">
        <v>0</v>
      </c>
    </row>
    <row r="4" spans="2:10" ht="21" x14ac:dyDescent="0.25">
      <c r="B4" s="5" t="s">
        <v>1</v>
      </c>
      <c r="J4" s="3">
        <f>+C7*30</f>
        <v>0</v>
      </c>
    </row>
    <row r="5" spans="2:10" ht="24" thickBot="1" x14ac:dyDescent="0.3">
      <c r="B5" s="6"/>
    </row>
    <row r="6" spans="2:10" x14ac:dyDescent="0.25">
      <c r="B6" s="7" t="s">
        <v>2</v>
      </c>
      <c r="C6" s="44">
        <v>30</v>
      </c>
      <c r="D6" s="8" t="s">
        <v>3</v>
      </c>
      <c r="E6" s="9">
        <v>84.49</v>
      </c>
    </row>
    <row r="7" spans="2:10" x14ac:dyDescent="0.25">
      <c r="B7" s="10" t="s">
        <v>4</v>
      </c>
      <c r="C7" s="45">
        <v>0</v>
      </c>
      <c r="D7" s="3" t="s">
        <v>5</v>
      </c>
      <c r="E7" s="47">
        <f>IF(C7&gt;25*E6,25*E6,C7*1.0452)</f>
        <v>0</v>
      </c>
    </row>
    <row r="8" spans="2:10" ht="15.75" thickBot="1" x14ac:dyDescent="0.3">
      <c r="B8" s="11" t="s">
        <v>6</v>
      </c>
      <c r="C8" s="46">
        <v>5.4355000000000002E-3</v>
      </c>
      <c r="D8" s="12" t="s">
        <v>7</v>
      </c>
      <c r="E8" s="43">
        <f>+E6*3</f>
        <v>253.46999999999997</v>
      </c>
      <c r="J8" s="3" t="s">
        <v>8</v>
      </c>
    </row>
    <row r="9" spans="2:10" ht="15.75" thickBot="1" x14ac:dyDescent="0.3"/>
    <row r="10" spans="2:10" ht="15.75" thickTop="1" x14ac:dyDescent="0.25">
      <c r="B10" s="13" t="s">
        <v>9</v>
      </c>
      <c r="C10" s="14" t="s">
        <v>10</v>
      </c>
      <c r="D10" s="15" t="s">
        <v>11</v>
      </c>
      <c r="E10" s="15"/>
      <c r="F10" s="14" t="s">
        <v>12</v>
      </c>
      <c r="G10" s="16" t="s">
        <v>13</v>
      </c>
    </row>
    <row r="11" spans="2:10" ht="16.899999999999999" customHeight="1" x14ac:dyDescent="0.25">
      <c r="B11" s="17"/>
      <c r="C11" s="18"/>
      <c r="D11" s="19" t="s">
        <v>14</v>
      </c>
      <c r="E11" s="19"/>
      <c r="F11" s="18"/>
      <c r="G11" s="20"/>
    </row>
    <row r="12" spans="2:10" s="25" customFormat="1" ht="45" x14ac:dyDescent="0.25">
      <c r="B12" s="21" t="s">
        <v>15</v>
      </c>
      <c r="C12" s="22" t="s">
        <v>16</v>
      </c>
      <c r="D12" s="23" t="s">
        <v>17</v>
      </c>
      <c r="E12" s="23"/>
      <c r="F12" s="24" t="s">
        <v>18</v>
      </c>
      <c r="G12" s="48">
        <f>C6*E7*C8</f>
        <v>0</v>
      </c>
      <c r="J12" s="25" t="s">
        <v>19</v>
      </c>
    </row>
    <row r="13" spans="2:10" s="25" customFormat="1" ht="45" x14ac:dyDescent="0.25">
      <c r="B13" s="26" t="s">
        <v>20</v>
      </c>
      <c r="C13" s="27" t="s">
        <v>21</v>
      </c>
      <c r="D13" s="22" t="s">
        <v>22</v>
      </c>
      <c r="E13" s="28">
        <v>0.20399999999999999</v>
      </c>
      <c r="F13" s="24" t="s">
        <v>23</v>
      </c>
      <c r="G13" s="48">
        <f>(E6*C6)*E13</f>
        <v>517.07879999999989</v>
      </c>
      <c r="J13" s="25" t="s">
        <v>24</v>
      </c>
    </row>
    <row r="14" spans="2:10" s="25" customFormat="1" ht="60" x14ac:dyDescent="0.25">
      <c r="B14" s="26"/>
      <c r="C14" s="27"/>
      <c r="D14" s="22" t="s">
        <v>25</v>
      </c>
      <c r="E14" s="28">
        <v>1.0999999999999999E-2</v>
      </c>
      <c r="F14" s="24" t="s">
        <v>26</v>
      </c>
      <c r="G14" s="48">
        <f>IF(E7&gt;E8,((E7-E8)*C6)*E14,0)</f>
        <v>0</v>
      </c>
      <c r="J14" s="25" t="s">
        <v>27</v>
      </c>
    </row>
    <row r="15" spans="2:10" s="25" customFormat="1" ht="45" x14ac:dyDescent="0.25">
      <c r="B15" s="26"/>
      <c r="C15" s="22" t="s">
        <v>28</v>
      </c>
      <c r="D15" s="22"/>
      <c r="E15" s="28">
        <v>1.0500000000000001E-2</v>
      </c>
      <c r="F15" s="24" t="s">
        <v>5</v>
      </c>
      <c r="G15" s="48">
        <f>$E$7*$C$6*E15</f>
        <v>0</v>
      </c>
      <c r="J15" s="25" t="s">
        <v>24</v>
      </c>
    </row>
    <row r="16" spans="2:10" s="25" customFormat="1" x14ac:dyDescent="0.25">
      <c r="B16" s="26"/>
      <c r="C16" s="22" t="s">
        <v>29</v>
      </c>
      <c r="D16" s="29">
        <v>7.0000000000000001E-3</v>
      </c>
      <c r="E16" s="29"/>
      <c r="F16" s="24" t="s">
        <v>5</v>
      </c>
      <c r="G16" s="48">
        <f t="shared" ref="G16:G21" si="0">$E$7*$C$6*D16</f>
        <v>0</v>
      </c>
      <c r="J16" s="25" t="s">
        <v>24</v>
      </c>
    </row>
    <row r="17" spans="2:10" s="25" customFormat="1" x14ac:dyDescent="0.25">
      <c r="B17" s="21" t="s">
        <v>30</v>
      </c>
      <c r="C17" s="22" t="s">
        <v>16</v>
      </c>
      <c r="D17" s="30">
        <v>1.7500000000000002E-2</v>
      </c>
      <c r="E17" s="30"/>
      <c r="F17" s="24" t="s">
        <v>5</v>
      </c>
      <c r="G17" s="48">
        <f t="shared" si="0"/>
        <v>0</v>
      </c>
      <c r="J17" s="25" t="s">
        <v>24</v>
      </c>
    </row>
    <row r="18" spans="2:10" s="25" customFormat="1" ht="30" x14ac:dyDescent="0.25">
      <c r="B18" s="21" t="s">
        <v>31</v>
      </c>
      <c r="C18" s="22" t="s">
        <v>21</v>
      </c>
      <c r="D18" s="30">
        <v>0.01</v>
      </c>
      <c r="E18" s="30"/>
      <c r="F18" s="24" t="s">
        <v>5</v>
      </c>
      <c r="G18" s="48">
        <f t="shared" si="0"/>
        <v>0</v>
      </c>
      <c r="J18" s="25" t="s">
        <v>24</v>
      </c>
    </row>
    <row r="19" spans="2:10" s="25" customFormat="1" ht="14.45" customHeight="1" x14ac:dyDescent="0.25">
      <c r="B19" s="31" t="s">
        <v>32</v>
      </c>
      <c r="C19" s="32" t="s">
        <v>33</v>
      </c>
      <c r="D19" s="33">
        <v>0.02</v>
      </c>
      <c r="E19" s="33"/>
      <c r="F19" s="34" t="s">
        <v>5</v>
      </c>
      <c r="G19" s="49">
        <f t="shared" si="0"/>
        <v>0</v>
      </c>
      <c r="J19" s="25" t="s">
        <v>24</v>
      </c>
    </row>
    <row r="20" spans="2:10" s="25" customFormat="1" x14ac:dyDescent="0.25">
      <c r="B20" s="35"/>
      <c r="C20" s="32" t="s">
        <v>34</v>
      </c>
      <c r="D20" s="33">
        <v>3.15E-2</v>
      </c>
      <c r="E20" s="33"/>
      <c r="F20" s="34" t="s">
        <v>5</v>
      </c>
      <c r="G20" s="49">
        <f t="shared" si="0"/>
        <v>0</v>
      </c>
      <c r="J20" s="25" t="s">
        <v>24</v>
      </c>
    </row>
    <row r="21" spans="2:10" s="25" customFormat="1" ht="15.75" thickBot="1" x14ac:dyDescent="0.3">
      <c r="B21" s="36" t="s">
        <v>35</v>
      </c>
      <c r="C21" s="37" t="s">
        <v>37</v>
      </c>
      <c r="D21" s="38">
        <v>0.05</v>
      </c>
      <c r="E21" s="38"/>
      <c r="F21" s="39" t="s">
        <v>5</v>
      </c>
      <c r="G21" s="50">
        <f t="shared" si="0"/>
        <v>0</v>
      </c>
      <c r="J21" s="25" t="s">
        <v>24</v>
      </c>
    </row>
    <row r="22" spans="2:10" s="25" customFormat="1" ht="16.5" thickTop="1" thickBot="1" x14ac:dyDescent="0.3">
      <c r="B22" s="40"/>
      <c r="C22" s="40"/>
      <c r="D22" s="40"/>
      <c r="F22" s="41" t="s">
        <v>36</v>
      </c>
      <c r="G22" s="42">
        <f>SUM(G12:G21)</f>
        <v>517.07879999999989</v>
      </c>
    </row>
    <row r="23" spans="2:10" ht="15.75" thickTop="1" x14ac:dyDescent="0.25"/>
  </sheetData>
  <sheetProtection algorithmName="SHA-512" hashValue="gqPuKMhwXuIMWS9oo+Rlj99ScjhOr+CE91vEiWGHAvZDvEfioK4vG9lQRJYAN+lZAc9XzmG+T1fVWdkXCDPzFQ==" saltValue="yWx8ZNxKrV2tUuX1I17a2w==" spinCount="100000" sheet="1" objects="1" scenarios="1"/>
  <mergeCells count="16">
    <mergeCell ref="B10:B11"/>
    <mergeCell ref="C10:C11"/>
    <mergeCell ref="D10:E10"/>
    <mergeCell ref="F10:F11"/>
    <mergeCell ref="G10:G11"/>
    <mergeCell ref="D11:E11"/>
    <mergeCell ref="B19:B20"/>
    <mergeCell ref="D19:E19"/>
    <mergeCell ref="D20:E20"/>
    <mergeCell ref="D21:E21"/>
    <mergeCell ref="D12:E12"/>
    <mergeCell ref="B13:B16"/>
    <mergeCell ref="C13:C14"/>
    <mergeCell ref="D16:E16"/>
    <mergeCell ref="D17:E17"/>
    <mergeCell ref="D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ContadorContado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</dc:creator>
  <cp:lastModifiedBy>Edgar Ivan Rodriguez Vazquez</cp:lastModifiedBy>
  <dcterms:created xsi:type="dcterms:W3CDTF">2019-02-11T01:46:44Z</dcterms:created>
  <dcterms:modified xsi:type="dcterms:W3CDTF">2019-02-22T17:35:37Z</dcterms:modified>
</cp:coreProperties>
</file>